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ellule Communication\RÉSEAUX SOCIAUX\STATISTIQUES\ANALYSES\2023 + 2024\"/>
    </mc:Choice>
  </mc:AlternateContent>
  <xr:revisionPtr revIDLastSave="0" documentId="13_ncr:1_{278165C1-2F17-4EF6-8055-402A395EF787}" xr6:coauthVersionLast="47" xr6:coauthVersionMax="47" xr10:uidLastSave="{00000000-0000-0000-0000-000000000000}"/>
  <bookViews>
    <workbookView xWindow="-28920" yWindow="-105" windowWidth="29040" windowHeight="15840" activeTab="5" xr2:uid="{86B1F1D7-9C30-4368-A420-F3C05C23AE77}"/>
  </bookViews>
  <sheets>
    <sheet name="INSTAGRAM" sheetId="1" r:id="rId1"/>
    <sheet name="EVOLUTION INSTAGRAM" sheetId="3" r:id="rId2"/>
    <sheet name="TIKTOK" sheetId="5" r:id="rId3"/>
    <sheet name="EVOLUTION TIKTOK" sheetId="8" r:id="rId4"/>
    <sheet name="YOUTUBE" sheetId="7" r:id="rId5"/>
    <sheet name="EVOLUTION YOUTUB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  <c r="C20" i="6"/>
  <c r="C22" i="6"/>
  <c r="C23" i="6"/>
  <c r="C24" i="6"/>
  <c r="C19" i="6"/>
  <c r="B24" i="6"/>
  <c r="B20" i="6"/>
  <c r="B21" i="6"/>
  <c r="B22" i="6"/>
  <c r="B23" i="6"/>
  <c r="B19" i="6"/>
  <c r="G2" i="7"/>
  <c r="C21" i="3"/>
  <c r="C22" i="3"/>
  <c r="C23" i="3"/>
  <c r="C24" i="3"/>
  <c r="C25" i="3"/>
  <c r="C26" i="3"/>
  <c r="C20" i="3"/>
  <c r="B21" i="3"/>
  <c r="B22" i="3"/>
  <c r="B23" i="3"/>
  <c r="B24" i="3"/>
  <c r="B25" i="3"/>
  <c r="B26" i="3"/>
  <c r="B20" i="3"/>
  <c r="G3" i="1"/>
  <c r="F3" i="1"/>
  <c r="F12" i="3" s="1"/>
  <c r="F12" i="6"/>
  <c r="F13" i="6"/>
  <c r="F14" i="6"/>
  <c r="F15" i="6"/>
  <c r="F16" i="6"/>
  <c r="F11" i="6"/>
  <c r="E12" i="6"/>
  <c r="E13" i="6"/>
  <c r="E14" i="6"/>
  <c r="E15" i="6"/>
  <c r="E16" i="6"/>
  <c r="E11" i="6"/>
  <c r="F2" i="7"/>
  <c r="F16" i="3"/>
  <c r="F17" i="3"/>
  <c r="E16" i="3"/>
  <c r="E17" i="3"/>
  <c r="F15" i="3"/>
  <c r="E15" i="3"/>
  <c r="F14" i="3"/>
  <c r="E14" i="3"/>
  <c r="F11" i="3"/>
  <c r="E11" i="3"/>
  <c r="B11" i="6"/>
  <c r="C16" i="6"/>
  <c r="C12" i="6"/>
  <c r="C13" i="6"/>
  <c r="C14" i="6"/>
  <c r="C15" i="6"/>
  <c r="C11" i="6"/>
  <c r="B16" i="6"/>
  <c r="B15" i="6"/>
  <c r="B14" i="6"/>
  <c r="B13" i="6"/>
  <c r="B12" i="6"/>
  <c r="C11" i="8"/>
  <c r="C12" i="8"/>
  <c r="C13" i="8"/>
  <c r="C14" i="8"/>
  <c r="C15" i="8"/>
  <c r="C10" i="8"/>
  <c r="B11" i="8"/>
  <c r="B12" i="8"/>
  <c r="B13" i="8"/>
  <c r="B14" i="8"/>
  <c r="B15" i="8"/>
  <c r="B10" i="8"/>
  <c r="C17" i="3"/>
  <c r="C16" i="3"/>
  <c r="C15" i="3"/>
  <c r="C12" i="3"/>
  <c r="C14" i="3"/>
  <c r="C11" i="3"/>
  <c r="B15" i="3"/>
  <c r="B16" i="3"/>
  <c r="B17" i="3"/>
  <c r="B12" i="3"/>
  <c r="B14" i="3"/>
  <c r="B11" i="3"/>
  <c r="B2" i="3"/>
  <c r="F3" i="6"/>
  <c r="F4" i="6"/>
  <c r="F5" i="6"/>
  <c r="F6" i="6"/>
  <c r="F7" i="6"/>
  <c r="F2" i="6"/>
  <c r="E3" i="6"/>
  <c r="E4" i="6"/>
  <c r="E5" i="6"/>
  <c r="E6" i="6"/>
  <c r="E2" i="6"/>
  <c r="F3" i="8"/>
  <c r="F4" i="8"/>
  <c r="F5" i="8"/>
  <c r="F6" i="8"/>
  <c r="F7" i="8"/>
  <c r="F2" i="8"/>
  <c r="E3" i="8"/>
  <c r="E4" i="8"/>
  <c r="E5" i="8"/>
  <c r="E6" i="8"/>
  <c r="E7" i="8"/>
  <c r="E2" i="8"/>
  <c r="D7" i="5"/>
  <c r="F5" i="3"/>
  <c r="F6" i="3"/>
  <c r="F7" i="3"/>
  <c r="F8" i="3"/>
  <c r="F3" i="3"/>
  <c r="F2" i="3"/>
  <c r="E8" i="3"/>
  <c r="E7" i="3"/>
  <c r="E6" i="3"/>
  <c r="E5" i="3"/>
  <c r="E3" i="3"/>
  <c r="E2" i="3"/>
  <c r="C3" i="8"/>
  <c r="C4" i="8"/>
  <c r="C5" i="8"/>
  <c r="C6" i="8"/>
  <c r="C7" i="8"/>
  <c r="B3" i="8"/>
  <c r="B4" i="8"/>
  <c r="B5" i="8"/>
  <c r="B6" i="8"/>
  <c r="B7" i="8"/>
  <c r="C2" i="8"/>
  <c r="B2" i="8"/>
  <c r="C7" i="6"/>
  <c r="C7" i="7"/>
  <c r="B3" i="6"/>
  <c r="B4" i="6"/>
  <c r="B5" i="6"/>
  <c r="B6" i="6"/>
  <c r="C3" i="6"/>
  <c r="C4" i="6"/>
  <c r="C5" i="6"/>
  <c r="C6" i="6"/>
  <c r="C2" i="6"/>
  <c r="B2" i="6"/>
  <c r="B7" i="7"/>
  <c r="C5" i="3"/>
  <c r="C6" i="3"/>
  <c r="C7" i="3"/>
  <c r="C8" i="3"/>
  <c r="C3" i="3"/>
  <c r="C2" i="3"/>
  <c r="B8" i="3"/>
  <c r="B7" i="3"/>
  <c r="B6" i="3"/>
  <c r="B5" i="3"/>
  <c r="B3" i="3"/>
  <c r="E12" i="3" l="1"/>
</calcChain>
</file>

<file path=xl/sharedStrings.xml><?xml version="1.0" encoding="utf-8"?>
<sst xmlns="http://schemas.openxmlformats.org/spreadsheetml/2006/main" count="102" uniqueCount="29">
  <si>
    <t>ABONNES</t>
  </si>
  <si>
    <t>LIKES</t>
  </si>
  <si>
    <t>COMMENTAIRES</t>
  </si>
  <si>
    <t>15.09 au 15.10</t>
  </si>
  <si>
    <t>16.10 au 16.11</t>
  </si>
  <si>
    <t>Nb PUBLICATIONS</t>
  </si>
  <si>
    <t>COUVERTURE</t>
  </si>
  <si>
    <t>Nb COMPTE AYANT INTERAGI</t>
  </si>
  <si>
    <t>APPUIS LIENS</t>
  </si>
  <si>
    <t>Du 15.09/15.10 au 16.10/16.11</t>
  </si>
  <si>
    <t>VUES</t>
  </si>
  <si>
    <t>Nb PARTAGES</t>
  </si>
  <si>
    <t>Nb IMPRESSIONS</t>
  </si>
  <si>
    <t>VUES SUITE IMPRESSIONS</t>
  </si>
  <si>
    <t>TAUX DE CLICS</t>
  </si>
  <si>
    <t>X</t>
  </si>
  <si>
    <t>17.11 au 17.12</t>
  </si>
  <si>
    <t>Du 16.10/16.11 au 17.11/17.12</t>
  </si>
  <si>
    <t>Du 16.10/16.11 au 17.11/17.112</t>
  </si>
  <si>
    <t>Du 16,10/16.11 au 17.11/17.12</t>
  </si>
  <si>
    <t>Du 17,11/17.12 au 18,12/18,01</t>
  </si>
  <si>
    <t>18.12 au 18.01</t>
  </si>
  <si>
    <t>Du 17.11/17.12 au 18.12/18.01</t>
  </si>
  <si>
    <t>19.01 au 19.02</t>
  </si>
  <si>
    <t>Du 18.12/18.01 au 19.01/19.02</t>
  </si>
  <si>
    <t>Du 18,12/18,01 au 19,01/19,02</t>
  </si>
  <si>
    <t>20,02 au 20,03</t>
  </si>
  <si>
    <t>Du 19.01/19.02 au 20.02/20.03</t>
  </si>
  <si>
    <t>20.02 au 20.03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</si>
</sst>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récap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YOUTUBE!$B$1</c:f>
              <c:strCache>
                <c:ptCount val="1"/>
                <c:pt idx="0">
                  <c:v>15.09 au 15.10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YOUTUBE!$A$2:$A$7</c:f>
              <c:strCache>
                <c:ptCount val="6"/>
                <c:pt idx="0">
                  <c:v>ABONNES</c:v>
                </c:pt>
                <c:pt idx="1">
                  <c:v>Nb PUBLICATIONS</c:v>
                </c:pt>
                <c:pt idx="2">
                  <c:v>VUES</c:v>
                </c:pt>
                <c:pt idx="3">
                  <c:v>Nb IMPRESSIONS</c:v>
                </c:pt>
                <c:pt idx="4">
                  <c:v>VUES SUITE IMPRESSIONS</c:v>
                </c:pt>
                <c:pt idx="5">
                  <c:v>TAUX DE CLICS</c:v>
                </c:pt>
              </c:strCache>
            </c:strRef>
          </c:cat>
          <c:val>
            <c:numRef>
              <c:f>YOUTUBE!$B$2:$B$7</c:f>
              <c:numCache>
                <c:formatCode>General</c:formatCode>
                <c:ptCount val="6"/>
                <c:pt idx="0" formatCode="#,##0">
                  <c:v>251</c:v>
                </c:pt>
                <c:pt idx="1">
                  <c:v>498</c:v>
                </c:pt>
                <c:pt idx="2" formatCode="#,##0">
                  <c:v>51400</c:v>
                </c:pt>
                <c:pt idx="3" formatCode="#,##0">
                  <c:v>458100</c:v>
                </c:pt>
                <c:pt idx="4" formatCode="#,##0">
                  <c:v>26500</c:v>
                </c:pt>
                <c:pt idx="5" formatCode="0.0%">
                  <c:v>5.7847631521501852E-2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6-4A81-889F-EAECDA8E9D31}"/>
            </c:ext>
          </c:extLst>
        </c:ser>
        <c:ser>
          <c:idx val="1"/>
          <c:order val="1"/>
          <c:tx>
            <c:strRef>
              <c:f>YOUTUBE!$C$1</c:f>
              <c:strCache>
                <c:ptCount val="1"/>
                <c:pt idx="0">
                  <c:v>16.10 au 16.11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YOUTUBE!$A$2:$A$7</c:f>
              <c:strCache>
                <c:ptCount val="6"/>
                <c:pt idx="0">
                  <c:v>ABONNES</c:v>
                </c:pt>
                <c:pt idx="1">
                  <c:v>Nb PUBLICATIONS</c:v>
                </c:pt>
                <c:pt idx="2">
                  <c:v>VUES</c:v>
                </c:pt>
                <c:pt idx="3">
                  <c:v>Nb IMPRESSIONS</c:v>
                </c:pt>
                <c:pt idx="4">
                  <c:v>VUES SUITE IMPRESSIONS</c:v>
                </c:pt>
                <c:pt idx="5">
                  <c:v>TAUX DE CLICS</c:v>
                </c:pt>
              </c:strCache>
            </c:strRef>
          </c:cat>
          <c:val>
            <c:numRef>
              <c:f>YOUTUBE!$C$2:$C$7</c:f>
              <c:numCache>
                <c:formatCode>General</c:formatCode>
                <c:ptCount val="6"/>
                <c:pt idx="0" formatCode="#,##0">
                  <c:v>311</c:v>
                </c:pt>
                <c:pt idx="1">
                  <c:v>520</c:v>
                </c:pt>
                <c:pt idx="2" formatCode="#,##0">
                  <c:v>64400</c:v>
                </c:pt>
                <c:pt idx="3" formatCode="#,##0">
                  <c:v>537100</c:v>
                </c:pt>
                <c:pt idx="4" formatCode="#,##0">
                  <c:v>30200</c:v>
                </c:pt>
                <c:pt idx="5" formatCode="0.0%">
                  <c:v>5.6227890523180044E-2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6-4A81-889F-EAECDA8E9D31}"/>
            </c:ext>
          </c:extLst>
        </c:ser>
        <c:ser>
          <c:idx val="2"/>
          <c:order val="2"/>
          <c:tx>
            <c:strRef>
              <c:f>YOUTUBE!$D$1</c:f>
              <c:strCache>
                <c:ptCount val="1"/>
                <c:pt idx="0">
                  <c:v>17.11 au 17.12</c:v>
                </c:pt>
              </c:strCache>
            </c:strRef>
          </c:tx>
          <c:spPr>
            <a:gradFill flip="none" rotWithShape="1">
              <a:gsLst>
                <a:gs pos="0">
                  <a:schemeClr val="accent3"/>
                </a:gs>
                <a:gs pos="75000">
                  <a:schemeClr val="accent3">
                    <a:lumMod val="60000"/>
                    <a:lumOff val="40000"/>
                  </a:schemeClr>
                </a:gs>
                <a:gs pos="51000">
                  <a:schemeClr val="accent3">
                    <a:alpha val="75000"/>
                  </a:schemeClr>
                </a:gs>
                <a:gs pos="100000">
                  <a:schemeClr val="accent3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YOUTUBE!$A$2:$A$7</c:f>
              <c:strCache>
                <c:ptCount val="6"/>
                <c:pt idx="0">
                  <c:v>ABONNES</c:v>
                </c:pt>
                <c:pt idx="1">
                  <c:v>Nb PUBLICATIONS</c:v>
                </c:pt>
                <c:pt idx="2">
                  <c:v>VUES</c:v>
                </c:pt>
                <c:pt idx="3">
                  <c:v>Nb IMPRESSIONS</c:v>
                </c:pt>
                <c:pt idx="4">
                  <c:v>VUES SUITE IMPRESSIONS</c:v>
                </c:pt>
                <c:pt idx="5">
                  <c:v>TAUX DE CLICS</c:v>
                </c:pt>
              </c:strCache>
            </c:strRef>
          </c:cat>
          <c:val>
            <c:numRef>
              <c:f>YOUTUBE!$D$2:$D$7</c:f>
              <c:numCache>
                <c:formatCode>General</c:formatCode>
                <c:ptCount val="6"/>
                <c:pt idx="0">
                  <c:v>306</c:v>
                </c:pt>
                <c:pt idx="1">
                  <c:v>528</c:v>
                </c:pt>
                <c:pt idx="2" formatCode="#,##0">
                  <c:v>68600</c:v>
                </c:pt>
                <c:pt idx="3" formatCode="#,##0">
                  <c:v>477000</c:v>
                </c:pt>
                <c:pt idx="4" formatCode="#,##0">
                  <c:v>28100</c:v>
                </c:pt>
                <c:pt idx="5" formatCode="0.0%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6-4A81-889F-EAECDA8E9D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14698895"/>
        <c:axId val="614699311"/>
      </c:barChart>
      <c:catAx>
        <c:axId val="61469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4699311"/>
        <c:crosses val="autoZero"/>
        <c:auto val="1"/>
        <c:lblAlgn val="ctr"/>
        <c:lblOffset val="100"/>
        <c:noMultiLvlLbl val="0"/>
      </c:catAx>
      <c:valAx>
        <c:axId val="614699311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1469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186690</xdr:rowOff>
    </xdr:from>
    <xdr:to>
      <xdr:col>13</xdr:col>
      <xdr:colOff>771525</xdr:colOff>
      <xdr:row>7</xdr:row>
      <xdr:rowOff>87630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FAFADD7-457A-4878-8118-F08B2AF91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2B10-2A8A-4D70-BD5F-5A9B6A3D8139}">
  <dimension ref="A1:G8"/>
  <sheetViews>
    <sheetView zoomScale="70" zoomScaleNormal="70" workbookViewId="0">
      <selection activeCell="J8" sqref="J8"/>
    </sheetView>
  </sheetViews>
  <sheetFormatPr baseColWidth="10" defaultRowHeight="16.8" x14ac:dyDescent="0.3"/>
  <cols>
    <col min="1" max="1" width="42.77734375" style="1" customWidth="1"/>
    <col min="2" max="2" width="28.109375" style="1" customWidth="1"/>
    <col min="3" max="3" width="24.5546875" style="1" customWidth="1"/>
    <col min="4" max="4" width="36" style="1" customWidth="1"/>
    <col min="5" max="5" width="34.5546875" style="1" customWidth="1"/>
    <col min="6" max="7" width="38.77734375" style="1" customWidth="1"/>
    <col min="8" max="16384" width="11.5546875" style="1"/>
  </cols>
  <sheetData>
    <row r="1" spans="1:7" ht="30" customHeight="1" x14ac:dyDescent="0.3">
      <c r="B1" s="3" t="s">
        <v>3</v>
      </c>
      <c r="C1" s="3" t="s">
        <v>4</v>
      </c>
      <c r="D1" s="3" t="s">
        <v>16</v>
      </c>
      <c r="E1" s="3" t="s">
        <v>21</v>
      </c>
      <c r="F1" s="3" t="s">
        <v>23</v>
      </c>
      <c r="G1" s="3" t="s">
        <v>26</v>
      </c>
    </row>
    <row r="2" spans="1:7" ht="43.2" customHeight="1" x14ac:dyDescent="0.3">
      <c r="A2" s="2" t="s">
        <v>0</v>
      </c>
      <c r="B2" s="4">
        <v>30500</v>
      </c>
      <c r="C2" s="4">
        <v>30900</v>
      </c>
      <c r="D2" s="9">
        <v>31143</v>
      </c>
      <c r="E2" s="4">
        <v>31268</v>
      </c>
      <c r="F2" s="4">
        <v>31468</v>
      </c>
      <c r="G2" s="4">
        <v>31591</v>
      </c>
    </row>
    <row r="3" spans="1:7" ht="39" customHeight="1" x14ac:dyDescent="0.3">
      <c r="A3" s="2" t="s">
        <v>1</v>
      </c>
      <c r="B3" s="4">
        <v>12559</v>
      </c>
      <c r="C3" s="4">
        <v>21388</v>
      </c>
      <c r="D3" s="4">
        <v>19242</v>
      </c>
      <c r="E3" s="4">
        <v>13867</v>
      </c>
      <c r="F3" s="4">
        <f>SUM(1310+1627+2302+1488+1614+1897+2490+1920+1663)</f>
        <v>16311</v>
      </c>
      <c r="G3" s="4">
        <f>SUM(2273+1752+856+1634+1477+1146+1091)</f>
        <v>10229</v>
      </c>
    </row>
    <row r="4" spans="1:7" ht="43.2" customHeight="1" x14ac:dyDescent="0.3">
      <c r="A4" s="2" t="s">
        <v>2</v>
      </c>
    </row>
    <row r="5" spans="1:7" ht="48" customHeight="1" x14ac:dyDescent="0.3">
      <c r="A5" s="2" t="s">
        <v>5</v>
      </c>
      <c r="B5" s="1">
        <v>7</v>
      </c>
      <c r="C5" s="1">
        <v>13</v>
      </c>
      <c r="D5" s="1">
        <v>11</v>
      </c>
      <c r="E5" s="1">
        <v>9</v>
      </c>
      <c r="F5" s="1">
        <v>9</v>
      </c>
      <c r="G5" s="1">
        <v>7</v>
      </c>
    </row>
    <row r="6" spans="1:7" ht="41.4" customHeight="1" x14ac:dyDescent="0.3">
      <c r="A6" s="2" t="s">
        <v>6</v>
      </c>
      <c r="B6" s="4">
        <v>36503</v>
      </c>
      <c r="C6" s="4">
        <v>67822</v>
      </c>
      <c r="D6" s="4">
        <v>81612</v>
      </c>
      <c r="E6" s="4">
        <v>58117</v>
      </c>
      <c r="F6" s="4">
        <v>63140</v>
      </c>
      <c r="G6" s="4">
        <v>35588</v>
      </c>
    </row>
    <row r="7" spans="1:7" ht="40.200000000000003" customHeight="1" x14ac:dyDescent="0.3">
      <c r="A7" s="2" t="s">
        <v>7</v>
      </c>
      <c r="B7" s="4">
        <v>6411</v>
      </c>
      <c r="C7" s="4">
        <v>10061</v>
      </c>
      <c r="D7" s="4">
        <v>11028</v>
      </c>
      <c r="E7" s="4">
        <v>8003</v>
      </c>
      <c r="F7" s="4">
        <v>7455</v>
      </c>
      <c r="G7" s="4">
        <v>5174</v>
      </c>
    </row>
    <row r="8" spans="1:7" ht="42" customHeight="1" x14ac:dyDescent="0.3">
      <c r="A8" s="2" t="s">
        <v>8</v>
      </c>
      <c r="B8" s="1">
        <v>22</v>
      </c>
      <c r="C8" s="1">
        <v>51</v>
      </c>
      <c r="D8" s="1">
        <v>124</v>
      </c>
      <c r="E8" s="1">
        <v>37</v>
      </c>
      <c r="F8" s="1">
        <v>55</v>
      </c>
      <c r="G8" s="1"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55DD-95C2-43C6-9E27-D9A707636434}">
  <dimension ref="A1:F26"/>
  <sheetViews>
    <sheetView zoomScale="55" zoomScaleNormal="55" workbookViewId="0">
      <selection activeCell="A19" sqref="A19:XFD26"/>
    </sheetView>
  </sheetViews>
  <sheetFormatPr baseColWidth="10" defaultRowHeight="16.8" x14ac:dyDescent="0.3"/>
  <cols>
    <col min="1" max="1" width="43.6640625" style="1" customWidth="1"/>
    <col min="2" max="2" width="31.5546875" style="1" customWidth="1"/>
    <col min="3" max="3" width="16.21875" style="1" customWidth="1"/>
    <col min="4" max="4" width="23.33203125" style="1" customWidth="1"/>
    <col min="5" max="5" width="22.6640625" style="1" customWidth="1"/>
    <col min="6" max="6" width="30.5546875" style="1" customWidth="1"/>
    <col min="7" max="7" width="11.5546875" style="1" customWidth="1"/>
    <col min="8" max="16384" width="11.5546875" style="1"/>
  </cols>
  <sheetData>
    <row r="1" spans="1:6" ht="30" customHeight="1" x14ac:dyDescent="0.3">
      <c r="A1" s="2"/>
      <c r="B1" s="13" t="s">
        <v>9</v>
      </c>
      <c r="C1" s="13"/>
      <c r="E1" s="13" t="s">
        <v>17</v>
      </c>
      <c r="F1" s="13"/>
    </row>
    <row r="2" spans="1:6" ht="39.6" customHeight="1" x14ac:dyDescent="0.3">
      <c r="A2" s="2" t="s">
        <v>0</v>
      </c>
      <c r="B2" s="4">
        <f>SUM(INSTAGRAM!C2-INSTAGRAM!B2)</f>
        <v>400</v>
      </c>
      <c r="C2" s="5">
        <f>SUM(INSTAGRAM!C2-INSTAGRAM!B2)/INSTAGRAM!B2</f>
        <v>1.3114754098360656E-2</v>
      </c>
      <c r="E2" s="4">
        <f>SUM(INSTAGRAM!D2-INSTAGRAM!C2)</f>
        <v>243</v>
      </c>
      <c r="F2" s="5">
        <f>SUM(INSTAGRAM!D2-INSTAGRAM!C2)/INSTAGRAM!C2</f>
        <v>7.8640776699029132E-3</v>
      </c>
    </row>
    <row r="3" spans="1:6" ht="34.799999999999997" customHeight="1" x14ac:dyDescent="0.3">
      <c r="A3" s="2" t="s">
        <v>1</v>
      </c>
      <c r="B3" s="4">
        <f>SUM(INSTAGRAM!C3-INSTAGRAM!B3)</f>
        <v>8829</v>
      </c>
      <c r="C3" s="5">
        <f>SUM(INSTAGRAM!C3-INSTAGRAM!B3)/INSTAGRAM!B3</f>
        <v>0.7030018313559997</v>
      </c>
      <c r="E3" s="4">
        <f>SUM(INSTAGRAM!D3-INSTAGRAM!C3)</f>
        <v>-2146</v>
      </c>
      <c r="F3" s="5">
        <f>SUM(INSTAGRAM!D3-INSTAGRAM!C3)/INSTAGRAM!C3</f>
        <v>-0.10033663736674771</v>
      </c>
    </row>
    <row r="4" spans="1:6" ht="33.6" customHeight="1" x14ac:dyDescent="0.3">
      <c r="A4" s="2" t="s">
        <v>2</v>
      </c>
      <c r="C4" s="6"/>
      <c r="F4" s="5"/>
    </row>
    <row r="5" spans="1:6" ht="36" customHeight="1" x14ac:dyDescent="0.3">
      <c r="A5" s="2" t="s">
        <v>5</v>
      </c>
      <c r="B5" s="1">
        <f>SUM(INSTAGRAM!C5-INSTAGRAM!B5)</f>
        <v>6</v>
      </c>
      <c r="C5" s="5">
        <f>SUM(INSTAGRAM!C5-INSTAGRAM!B5)/INSTAGRAM!B5</f>
        <v>0.8571428571428571</v>
      </c>
      <c r="E5" s="4">
        <f>SUM(INSTAGRAM!D5-INSTAGRAM!C5)</f>
        <v>-2</v>
      </c>
      <c r="F5" s="5">
        <f>SUM(INSTAGRAM!D5-INSTAGRAM!C5)/INSTAGRAM!C5</f>
        <v>-0.15384615384615385</v>
      </c>
    </row>
    <row r="6" spans="1:6" ht="34.799999999999997" customHeight="1" x14ac:dyDescent="0.3">
      <c r="A6" s="2" t="s">
        <v>6</v>
      </c>
      <c r="B6" s="4">
        <f>SUM(INSTAGRAM!C6-INSTAGRAM!B6)</f>
        <v>31319</v>
      </c>
      <c r="C6" s="5">
        <f>SUM(INSTAGRAM!C6-INSTAGRAM!B6)/INSTAGRAM!B6</f>
        <v>0.85798427526504673</v>
      </c>
      <c r="E6" s="4">
        <f>SUM(INSTAGRAM!D6-INSTAGRAM!C6)</f>
        <v>13790</v>
      </c>
      <c r="F6" s="5">
        <f>SUM(INSTAGRAM!D6-INSTAGRAM!C6)/INSTAGRAM!C6</f>
        <v>0.20332635428032203</v>
      </c>
    </row>
    <row r="7" spans="1:6" ht="36.6" customHeight="1" x14ac:dyDescent="0.3">
      <c r="A7" s="2" t="s">
        <v>7</v>
      </c>
      <c r="B7" s="4">
        <f>SUM(INSTAGRAM!C7-INSTAGRAM!B7)</f>
        <v>3650</v>
      </c>
      <c r="C7" s="5">
        <f>SUM(INSTAGRAM!C7-INSTAGRAM!B7)/INSTAGRAM!B7</f>
        <v>0.5693339572609577</v>
      </c>
      <c r="E7" s="4">
        <f>SUM(INSTAGRAM!D7-INSTAGRAM!C7)</f>
        <v>967</v>
      </c>
      <c r="F7" s="5">
        <f>SUM(INSTAGRAM!D7-INSTAGRAM!C7)/INSTAGRAM!C7</f>
        <v>9.6113706391014811E-2</v>
      </c>
    </row>
    <row r="8" spans="1:6" ht="31.8" customHeight="1" x14ac:dyDescent="0.3">
      <c r="A8" s="2" t="s">
        <v>8</v>
      </c>
      <c r="B8" s="1">
        <f>SUM(INSTAGRAM!C8-INSTAGRAM!B8)</f>
        <v>29</v>
      </c>
      <c r="C8" s="5">
        <f>SUM(INSTAGRAM!C8-INSTAGRAM!B8)/INSTAGRAM!B8</f>
        <v>1.3181818181818181</v>
      </c>
      <c r="E8" s="4">
        <f>SUM(INSTAGRAM!D8-INSTAGRAM!C8)</f>
        <v>73</v>
      </c>
      <c r="F8" s="5">
        <f>SUM(INSTAGRAM!D8-INSTAGRAM!C8)/INSTAGRAM!C8</f>
        <v>1.4313725490196079</v>
      </c>
    </row>
    <row r="10" spans="1:6" ht="39.6" customHeight="1" x14ac:dyDescent="0.3">
      <c r="A10" s="8"/>
      <c r="B10" s="11" t="s">
        <v>22</v>
      </c>
      <c r="C10" s="11"/>
      <c r="E10" s="13" t="s">
        <v>24</v>
      </c>
      <c r="F10" s="13"/>
    </row>
    <row r="11" spans="1:6" ht="39.6" customHeight="1" x14ac:dyDescent="0.3">
      <c r="A11" s="8" t="s">
        <v>0</v>
      </c>
      <c r="B11" s="4">
        <f>SUM(INSTAGRAM!E2-INSTAGRAM!D2)</f>
        <v>125</v>
      </c>
      <c r="C11" s="12">
        <f>SUM(INSTAGRAM!E2-INSTAGRAM!D2)/INSTAGRAM!D2</f>
        <v>4.0137430562245131E-3</v>
      </c>
      <c r="E11" s="4">
        <f>SUM(INSTAGRAM!F2-INSTAGRAM!E2)</f>
        <v>200</v>
      </c>
      <c r="F11" s="12">
        <f>SUM(INSTAGRAM!F2-INSTAGRAM!E2)/INSTAGRAM!E2</f>
        <v>6.3963157221440447E-3</v>
      </c>
    </row>
    <row r="12" spans="1:6" ht="39.6" customHeight="1" x14ac:dyDescent="0.3">
      <c r="A12" s="8" t="s">
        <v>1</v>
      </c>
      <c r="B12" s="4">
        <f>SUM(INSTAGRAM!E3-INSTAGRAM!D3)</f>
        <v>-5375</v>
      </c>
      <c r="C12" s="12">
        <f>SUM(INSTAGRAM!E3-INSTAGRAM!D3)/INSTAGRAM!D3</f>
        <v>-0.27933686726951462</v>
      </c>
      <c r="E12" s="4">
        <f>SUM(INSTAGRAM!F3-INSTAGRAM!E3)</f>
        <v>2444</v>
      </c>
      <c r="F12" s="12">
        <f>SUM(INSTAGRAM!F3-INSTAGRAM!E3)/INSTAGRAM!E3</f>
        <v>0.17624576332299705</v>
      </c>
    </row>
    <row r="13" spans="1:6" ht="39.6" customHeight="1" x14ac:dyDescent="0.3">
      <c r="A13" s="8" t="s">
        <v>2</v>
      </c>
      <c r="B13" s="4"/>
      <c r="C13" s="12"/>
      <c r="E13" s="4"/>
      <c r="F13" s="12"/>
    </row>
    <row r="14" spans="1:6" ht="39.6" customHeight="1" x14ac:dyDescent="0.3">
      <c r="A14" s="8" t="s">
        <v>5</v>
      </c>
      <c r="B14" s="4">
        <f>SUM(INSTAGRAM!E5-INSTAGRAM!D5)</f>
        <v>-2</v>
      </c>
      <c r="C14" s="12">
        <f>SUM(INSTAGRAM!E5-INSTAGRAM!D5)/INSTAGRAM!D5</f>
        <v>-0.18181818181818182</v>
      </c>
      <c r="E14" s="4">
        <f>SUM(INSTAGRAM!F5-INSTAGRAM!E5)</f>
        <v>0</v>
      </c>
      <c r="F14" s="12">
        <f>SUM(INSTAGRAM!F5-INSTAGRAM!E5)/INSTAGRAM!E5</f>
        <v>0</v>
      </c>
    </row>
    <row r="15" spans="1:6" ht="39.6" customHeight="1" x14ac:dyDescent="0.3">
      <c r="A15" s="8" t="s">
        <v>6</v>
      </c>
      <c r="B15" s="4">
        <f>SUM(INSTAGRAM!E6-INSTAGRAM!D6)</f>
        <v>-23495</v>
      </c>
      <c r="C15" s="12">
        <f>SUM(INSTAGRAM!E6-INSTAGRAM!D6)/INSTAGRAM!D6</f>
        <v>-0.28788658530608247</v>
      </c>
      <c r="E15" s="4">
        <f>SUM(INSTAGRAM!F6-INSTAGRAM!E6)</f>
        <v>5023</v>
      </c>
      <c r="F15" s="12">
        <f>SUM(INSTAGRAM!F6-INSTAGRAM!E6)/INSTAGRAM!E6</f>
        <v>8.6429099919128657E-2</v>
      </c>
    </row>
    <row r="16" spans="1:6" ht="39.6" customHeight="1" x14ac:dyDescent="0.3">
      <c r="A16" s="8" t="s">
        <v>7</v>
      </c>
      <c r="B16" s="4">
        <f>SUM(INSTAGRAM!E7-INSTAGRAM!D7)</f>
        <v>-3025</v>
      </c>
      <c r="C16" s="12">
        <f>SUM(INSTAGRAM!E7-INSTAGRAM!D7)/INSTAGRAM!D7</f>
        <v>-0.27430177729416033</v>
      </c>
      <c r="E16" s="4">
        <f>SUM(INSTAGRAM!F7-INSTAGRAM!E7)</f>
        <v>-548</v>
      </c>
      <c r="F16" s="12">
        <f>SUM(INSTAGRAM!F7-INSTAGRAM!E7)/INSTAGRAM!E7</f>
        <v>-6.8474322129201542E-2</v>
      </c>
    </row>
    <row r="17" spans="1:6" ht="39.6" customHeight="1" x14ac:dyDescent="0.3">
      <c r="A17" s="8" t="s">
        <v>8</v>
      </c>
      <c r="B17" s="4">
        <f>SUM(INSTAGRAM!E8-INSTAGRAM!D8)</f>
        <v>-87</v>
      </c>
      <c r="C17" s="12">
        <f>SUM(INSTAGRAM!E8-INSTAGRAM!D8)/INSTAGRAM!D8</f>
        <v>-0.70161290322580649</v>
      </c>
      <c r="E17" s="4">
        <f>SUM(INSTAGRAM!F8-INSTAGRAM!E8)</f>
        <v>18</v>
      </c>
      <c r="F17" s="12">
        <f>SUM(INSTAGRAM!F8-INSTAGRAM!E8)/INSTAGRAM!E8</f>
        <v>0.48648648648648651</v>
      </c>
    </row>
    <row r="19" spans="1:6" ht="39.6" customHeight="1" x14ac:dyDescent="0.3">
      <c r="A19" s="11"/>
      <c r="B19" s="11" t="s">
        <v>27</v>
      </c>
      <c r="C19" s="11"/>
    </row>
    <row r="20" spans="1:6" ht="39.6" customHeight="1" x14ac:dyDescent="0.3">
      <c r="A20" s="11" t="s">
        <v>0</v>
      </c>
      <c r="B20" s="4">
        <f>SUM(INSTAGRAM!G2-INSTAGRAM!F2)</f>
        <v>123</v>
      </c>
      <c r="C20" s="12">
        <f>SUM(INSTAGRAM!G2-INSTAGRAM!F2)/INSTAGRAM!F2</f>
        <v>3.9087326808186097E-3</v>
      </c>
    </row>
    <row r="21" spans="1:6" ht="39.6" customHeight="1" x14ac:dyDescent="0.3">
      <c r="A21" s="11" t="s">
        <v>1</v>
      </c>
      <c r="B21" s="4">
        <f>SUM(INSTAGRAM!G3-INSTAGRAM!F3)</f>
        <v>-6082</v>
      </c>
      <c r="C21" s="12">
        <f>SUM(INSTAGRAM!G3-INSTAGRAM!F3)/INSTAGRAM!F3</f>
        <v>-0.37287719943596348</v>
      </c>
    </row>
    <row r="22" spans="1:6" ht="39.6" customHeight="1" x14ac:dyDescent="0.3">
      <c r="A22" s="11" t="s">
        <v>2</v>
      </c>
      <c r="B22" s="4">
        <f>SUM(INSTAGRAM!G4-INSTAGRAM!F4)</f>
        <v>0</v>
      </c>
      <c r="C22" s="12" t="e">
        <f>SUM(INSTAGRAM!G4-INSTAGRAM!F4)/INSTAGRAM!F4</f>
        <v>#DIV/0!</v>
      </c>
    </row>
    <row r="23" spans="1:6" ht="39.6" customHeight="1" x14ac:dyDescent="0.3">
      <c r="A23" s="11" t="s">
        <v>5</v>
      </c>
      <c r="B23" s="4">
        <f>SUM(INSTAGRAM!G5-INSTAGRAM!F5)</f>
        <v>-2</v>
      </c>
      <c r="C23" s="12">
        <f>SUM(INSTAGRAM!G5-INSTAGRAM!F5)/INSTAGRAM!F5</f>
        <v>-0.22222222222222221</v>
      </c>
    </row>
    <row r="24" spans="1:6" ht="39.6" customHeight="1" x14ac:dyDescent="0.3">
      <c r="A24" s="11" t="s">
        <v>6</v>
      </c>
      <c r="B24" s="4">
        <f>SUM(INSTAGRAM!G6-INSTAGRAM!F6)</f>
        <v>-27552</v>
      </c>
      <c r="C24" s="12">
        <f>SUM(INSTAGRAM!G6-INSTAGRAM!F6)/INSTAGRAM!F6</f>
        <v>-0.43636363636363634</v>
      </c>
    </row>
    <row r="25" spans="1:6" ht="39.6" customHeight="1" x14ac:dyDescent="0.3">
      <c r="A25" s="11" t="s">
        <v>7</v>
      </c>
      <c r="B25" s="4">
        <f>SUM(INSTAGRAM!G7-INSTAGRAM!F7)</f>
        <v>-2281</v>
      </c>
      <c r="C25" s="12">
        <f>SUM(INSTAGRAM!G7-INSTAGRAM!F7)/INSTAGRAM!F7</f>
        <v>-0.30596914822266935</v>
      </c>
    </row>
    <row r="26" spans="1:6" ht="39.6" customHeight="1" x14ac:dyDescent="0.3">
      <c r="A26" s="11" t="s">
        <v>8</v>
      </c>
      <c r="B26" s="4">
        <f>SUM(INSTAGRAM!G8-INSTAGRAM!F8)</f>
        <v>-14</v>
      </c>
      <c r="C26" s="12">
        <f>SUM(INSTAGRAM!G8-INSTAGRAM!F8)/INSTAGRAM!F8</f>
        <v>-0.25454545454545452</v>
      </c>
    </row>
  </sheetData>
  <mergeCells count="3">
    <mergeCell ref="B1:C1"/>
    <mergeCell ref="E1:F1"/>
    <mergeCell ref="E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C65C-CE76-4A66-8195-9E0789DECF3E}">
  <dimension ref="A1:G7"/>
  <sheetViews>
    <sheetView workbookViewId="0">
      <selection activeCell="G8" sqref="G8"/>
    </sheetView>
  </sheetViews>
  <sheetFormatPr baseColWidth="10" defaultRowHeight="16.8" x14ac:dyDescent="0.3"/>
  <cols>
    <col min="1" max="1" width="42.77734375" style="1" customWidth="1"/>
    <col min="2" max="2" width="28.109375" style="1" customWidth="1"/>
    <col min="3" max="3" width="24.5546875" style="1" customWidth="1"/>
    <col min="4" max="4" width="35.21875" style="1" customWidth="1"/>
    <col min="5" max="5" width="34.5546875" style="1" customWidth="1"/>
    <col min="6" max="7" width="35" style="1" customWidth="1"/>
    <col min="8" max="16384" width="11.5546875" style="1"/>
  </cols>
  <sheetData>
    <row r="1" spans="1:7" ht="30" customHeight="1" x14ac:dyDescent="0.3">
      <c r="B1" s="3" t="s">
        <v>3</v>
      </c>
      <c r="C1" s="3" t="s">
        <v>4</v>
      </c>
      <c r="D1" s="3" t="s">
        <v>16</v>
      </c>
      <c r="E1" s="3" t="s">
        <v>21</v>
      </c>
      <c r="F1" s="3" t="s">
        <v>23</v>
      </c>
      <c r="G1" s="3" t="s">
        <v>28</v>
      </c>
    </row>
    <row r="2" spans="1:7" ht="43.2" customHeight="1" x14ac:dyDescent="0.3">
      <c r="A2" s="2" t="s">
        <v>0</v>
      </c>
      <c r="B2" s="4">
        <v>9800</v>
      </c>
      <c r="C2" s="4">
        <v>10046</v>
      </c>
      <c r="D2" s="10">
        <v>10183</v>
      </c>
      <c r="E2" s="4">
        <v>10435</v>
      </c>
      <c r="F2" s="4"/>
      <c r="G2" s="4"/>
    </row>
    <row r="3" spans="1:7" ht="39" customHeight="1" x14ac:dyDescent="0.3">
      <c r="A3" s="2" t="s">
        <v>1</v>
      </c>
      <c r="B3" s="4">
        <v>126500</v>
      </c>
      <c r="C3" s="4">
        <v>143200</v>
      </c>
      <c r="D3" s="4">
        <v>149500</v>
      </c>
      <c r="E3" s="4">
        <v>156800</v>
      </c>
      <c r="F3" s="4"/>
      <c r="G3" s="4"/>
    </row>
    <row r="4" spans="1:7" ht="43.2" customHeight="1" x14ac:dyDescent="0.3">
      <c r="A4" s="2" t="s">
        <v>2</v>
      </c>
      <c r="B4" s="1">
        <v>81</v>
      </c>
      <c r="C4" s="1">
        <v>91</v>
      </c>
      <c r="D4" s="1">
        <v>281</v>
      </c>
      <c r="E4" s="1">
        <v>309</v>
      </c>
    </row>
    <row r="5" spans="1:7" ht="48" customHeight="1" x14ac:dyDescent="0.3">
      <c r="A5" s="2" t="s">
        <v>5</v>
      </c>
      <c r="B5" s="1">
        <v>30</v>
      </c>
      <c r="C5" s="1">
        <v>39</v>
      </c>
      <c r="D5" s="1">
        <v>44</v>
      </c>
      <c r="E5" s="1">
        <v>52</v>
      </c>
    </row>
    <row r="6" spans="1:7" ht="41.4" customHeight="1" x14ac:dyDescent="0.3">
      <c r="A6" s="2" t="s">
        <v>10</v>
      </c>
      <c r="B6" s="4">
        <v>1653900</v>
      </c>
      <c r="C6" s="4">
        <v>1883119</v>
      </c>
      <c r="D6" s="4">
        <v>1950144</v>
      </c>
      <c r="E6" s="4">
        <v>1962809</v>
      </c>
      <c r="F6" s="4"/>
      <c r="G6" s="4"/>
    </row>
    <row r="7" spans="1:7" ht="40.200000000000003" customHeight="1" x14ac:dyDescent="0.3">
      <c r="A7" s="2" t="s">
        <v>11</v>
      </c>
      <c r="B7" s="4">
        <v>64</v>
      </c>
      <c r="C7" s="4">
        <v>85</v>
      </c>
      <c r="D7" s="1">
        <f>SUM(3+17+1+15+21+8+8+239)</f>
        <v>312</v>
      </c>
      <c r="E7" s="4">
        <v>135</v>
      </c>
      <c r="F7" s="4">
        <v>204</v>
      </c>
      <c r="G7" s="4">
        <v>146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3AD3-38D9-46D7-A515-426A804E6E4A}">
  <dimension ref="A1:F16"/>
  <sheetViews>
    <sheetView zoomScale="70" zoomScaleNormal="70" workbookViewId="0">
      <selection activeCell="C15" sqref="C15"/>
    </sheetView>
  </sheetViews>
  <sheetFormatPr baseColWidth="10" defaultRowHeight="16.8" x14ac:dyDescent="0.3"/>
  <cols>
    <col min="1" max="1" width="43.6640625" style="1" customWidth="1"/>
    <col min="2" max="2" width="31.5546875" style="1" customWidth="1"/>
    <col min="3" max="3" width="16.109375" style="1" customWidth="1"/>
    <col min="4" max="4" width="11.5546875" style="1"/>
    <col min="5" max="5" width="17.6640625" style="1" customWidth="1"/>
    <col min="6" max="6" width="38.5546875" style="1" customWidth="1"/>
    <col min="7" max="16384" width="11.5546875" style="1"/>
  </cols>
  <sheetData>
    <row r="1" spans="1:6" ht="30" customHeight="1" x14ac:dyDescent="0.3">
      <c r="A1" s="2"/>
      <c r="B1" s="13" t="s">
        <v>9</v>
      </c>
      <c r="C1" s="13"/>
      <c r="E1" s="13" t="s">
        <v>18</v>
      </c>
      <c r="F1" s="13"/>
    </row>
    <row r="2" spans="1:6" ht="39.6" customHeight="1" x14ac:dyDescent="0.3">
      <c r="A2" s="2" t="s">
        <v>0</v>
      </c>
      <c r="B2" s="4">
        <f>SUM(TIKTOK!C2-TIKTOK!B2)</f>
        <v>246</v>
      </c>
      <c r="C2" s="5">
        <f>SUM(TIKTOK!C2-TIKTOK!B2)/TIKTOK!B2</f>
        <v>2.510204081632653E-2</v>
      </c>
      <c r="E2" s="4">
        <f>SUM(TIKTOK!D2-TIKTOK!C2)</f>
        <v>137</v>
      </c>
      <c r="F2" s="5">
        <f>SUM(TIKTOK!D2-TIKTOK!C2)/TIKTOK!C2</f>
        <v>1.3637268564602827E-2</v>
      </c>
    </row>
    <row r="3" spans="1:6" ht="34.799999999999997" customHeight="1" x14ac:dyDescent="0.3">
      <c r="A3" s="2" t="s">
        <v>1</v>
      </c>
      <c r="B3" s="4">
        <f>SUM(TIKTOK!C3-TIKTOK!B3)</f>
        <v>16700</v>
      </c>
      <c r="C3" s="5">
        <f>SUM(TIKTOK!C3-TIKTOK!B3)/TIKTOK!B3</f>
        <v>0.13201581027667983</v>
      </c>
      <c r="E3" s="4">
        <f>SUM(TIKTOK!D3-TIKTOK!C3)</f>
        <v>6300</v>
      </c>
      <c r="F3" s="5">
        <f>SUM(TIKTOK!D3-TIKTOK!C3)/TIKTOK!C3</f>
        <v>4.3994413407821231E-2</v>
      </c>
    </row>
    <row r="4" spans="1:6" ht="33.6" customHeight="1" x14ac:dyDescent="0.3">
      <c r="A4" s="2" t="s">
        <v>2</v>
      </c>
      <c r="B4" s="4">
        <f>SUM(TIKTOK!C4-TIKTOK!B4)</f>
        <v>10</v>
      </c>
      <c r="C4" s="5">
        <f>SUM(TIKTOK!C4-TIKTOK!B4)/TIKTOK!B4</f>
        <v>0.12345679012345678</v>
      </c>
      <c r="E4" s="4">
        <f>SUM(TIKTOK!D4-TIKTOK!C4)</f>
        <v>190</v>
      </c>
      <c r="F4" s="5">
        <f>SUM(TIKTOK!D4-TIKTOK!C4)/TIKTOK!C4</f>
        <v>2.087912087912088</v>
      </c>
    </row>
    <row r="5" spans="1:6" ht="36" customHeight="1" x14ac:dyDescent="0.3">
      <c r="A5" s="2" t="s">
        <v>5</v>
      </c>
      <c r="B5" s="4">
        <f>SUM(TIKTOK!C5-TIKTOK!B5)</f>
        <v>9</v>
      </c>
      <c r="C5" s="5">
        <f>SUM(TIKTOK!C5-TIKTOK!B5)/TIKTOK!B5</f>
        <v>0.3</v>
      </c>
      <c r="E5" s="4">
        <f>SUM(TIKTOK!D5-TIKTOK!C5)</f>
        <v>5</v>
      </c>
      <c r="F5" s="5">
        <f>SUM(TIKTOK!D5-TIKTOK!C5)/TIKTOK!C5</f>
        <v>0.12820512820512819</v>
      </c>
    </row>
    <row r="6" spans="1:6" ht="34.799999999999997" customHeight="1" x14ac:dyDescent="0.3">
      <c r="A6" s="2" t="s">
        <v>10</v>
      </c>
      <c r="B6" s="4">
        <f>SUM(TIKTOK!C6-TIKTOK!B6)</f>
        <v>229219</v>
      </c>
      <c r="C6" s="5">
        <f>SUM(TIKTOK!C6-TIKTOK!B6)/TIKTOK!B6</f>
        <v>0.1385930225527541</v>
      </c>
      <c r="E6" s="4">
        <f>SUM(TIKTOK!D6-TIKTOK!C6)</f>
        <v>67025</v>
      </c>
      <c r="F6" s="5">
        <f>SUM(TIKTOK!D6-TIKTOK!C6)/TIKTOK!C6</f>
        <v>3.5592546195965309E-2</v>
      </c>
    </row>
    <row r="7" spans="1:6" ht="36.6" customHeight="1" x14ac:dyDescent="0.3">
      <c r="A7" s="2" t="s">
        <v>11</v>
      </c>
      <c r="B7" s="4">
        <f>SUM(TIKTOK!C7-TIKTOK!B7)</f>
        <v>21</v>
      </c>
      <c r="C7" s="5">
        <f>SUM(TIKTOK!C7-TIKTOK!B7)/TIKTOK!B7</f>
        <v>0.328125</v>
      </c>
      <c r="E7" s="4">
        <f>SUM(TIKTOK!D7-TIKTOK!C7)</f>
        <v>227</v>
      </c>
      <c r="F7" s="5">
        <f>SUM(TIKTOK!D7-TIKTOK!C7)/TIKTOK!C7</f>
        <v>2.6705882352941175</v>
      </c>
    </row>
    <row r="9" spans="1:6" ht="34.799999999999997" customHeight="1" x14ac:dyDescent="0.3">
      <c r="A9" s="8"/>
      <c r="B9" s="13" t="s">
        <v>22</v>
      </c>
      <c r="C9" s="13"/>
    </row>
    <row r="10" spans="1:6" ht="34.799999999999997" customHeight="1" x14ac:dyDescent="0.3">
      <c r="A10" s="8" t="s">
        <v>0</v>
      </c>
      <c r="B10" s="4">
        <f>SUM(TIKTOK!E2-TIKTOK!D2)</f>
        <v>252</v>
      </c>
      <c r="C10" s="12">
        <f>SUM(TIKTOK!E2-TIKTOK!D2)/TIKTOK!D2</f>
        <v>2.4747127565550427E-2</v>
      </c>
    </row>
    <row r="11" spans="1:6" ht="34.799999999999997" customHeight="1" x14ac:dyDescent="0.3">
      <c r="A11" s="8" t="s">
        <v>1</v>
      </c>
      <c r="B11" s="4">
        <f>SUM(TIKTOK!E3-TIKTOK!D3)</f>
        <v>7300</v>
      </c>
      <c r="C11" s="12">
        <f>SUM(TIKTOK!E3-TIKTOK!D3)/TIKTOK!D3</f>
        <v>4.882943143812709E-2</v>
      </c>
    </row>
    <row r="12" spans="1:6" ht="34.799999999999997" customHeight="1" x14ac:dyDescent="0.3">
      <c r="A12" s="8" t="s">
        <v>2</v>
      </c>
      <c r="B12" s="4">
        <f>SUM(TIKTOK!E4-TIKTOK!D4)</f>
        <v>28</v>
      </c>
      <c r="C12" s="12">
        <f>SUM(TIKTOK!E4-TIKTOK!D4)/TIKTOK!D4</f>
        <v>9.9644128113879002E-2</v>
      </c>
    </row>
    <row r="13" spans="1:6" ht="34.799999999999997" customHeight="1" x14ac:dyDescent="0.3">
      <c r="A13" s="8" t="s">
        <v>5</v>
      </c>
      <c r="B13" s="4">
        <f>SUM(TIKTOK!E5-TIKTOK!D5)</f>
        <v>8</v>
      </c>
      <c r="C13" s="12">
        <f>SUM(TIKTOK!E5-TIKTOK!D5)/TIKTOK!D5</f>
        <v>0.18181818181818182</v>
      </c>
    </row>
    <row r="14" spans="1:6" ht="34.799999999999997" customHeight="1" x14ac:dyDescent="0.3">
      <c r="A14" s="8" t="s">
        <v>6</v>
      </c>
      <c r="B14" s="4">
        <f>SUM(TIKTOK!E6-TIKTOK!D6)</f>
        <v>12665</v>
      </c>
      <c r="C14" s="12">
        <f>SUM(TIKTOK!E6-TIKTOK!D6)/TIKTOK!D6</f>
        <v>6.4943922089855926E-3</v>
      </c>
    </row>
    <row r="15" spans="1:6" ht="34.799999999999997" customHeight="1" x14ac:dyDescent="0.3">
      <c r="A15" s="8" t="s">
        <v>7</v>
      </c>
      <c r="B15" s="4">
        <f>SUM(TIKTOK!E7-TIKTOK!D7)</f>
        <v>-177</v>
      </c>
      <c r="C15" s="12">
        <f>SUM(TIKTOK!E7-TIKTOK!D7)/TIKTOK!D7</f>
        <v>-0.56730769230769229</v>
      </c>
    </row>
    <row r="16" spans="1:6" ht="34.799999999999997" customHeight="1" x14ac:dyDescent="0.3">
      <c r="A16" s="8"/>
      <c r="B16" s="4"/>
      <c r="C16" s="12"/>
    </row>
  </sheetData>
  <mergeCells count="3">
    <mergeCell ref="B1:C1"/>
    <mergeCell ref="E1:F1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B058-CCF0-40B5-9851-9F544DD0C8C1}">
  <dimension ref="A1:G7"/>
  <sheetViews>
    <sheetView workbookViewId="0">
      <selection activeCell="G4" sqref="G4"/>
    </sheetView>
  </sheetViews>
  <sheetFormatPr baseColWidth="10" defaultRowHeight="16.8" x14ac:dyDescent="0.3"/>
  <cols>
    <col min="1" max="1" width="42.77734375" style="1" customWidth="1"/>
    <col min="2" max="2" width="28.109375" style="1" customWidth="1"/>
    <col min="3" max="3" width="24.5546875" style="1" customWidth="1"/>
    <col min="4" max="4" width="28" style="1" customWidth="1"/>
    <col min="5" max="7" width="30" style="1" customWidth="1"/>
    <col min="8" max="16384" width="11.5546875" style="1"/>
  </cols>
  <sheetData>
    <row r="1" spans="1:7" ht="30" customHeight="1" x14ac:dyDescent="0.3">
      <c r="B1" s="3" t="s">
        <v>3</v>
      </c>
      <c r="C1" s="3" t="s">
        <v>4</v>
      </c>
      <c r="D1" s="3" t="s">
        <v>16</v>
      </c>
      <c r="E1" s="3" t="s">
        <v>21</v>
      </c>
      <c r="F1" s="3" t="s">
        <v>23</v>
      </c>
      <c r="G1" s="3" t="s">
        <v>28</v>
      </c>
    </row>
    <row r="2" spans="1:7" ht="43.2" customHeight="1" x14ac:dyDescent="0.3">
      <c r="A2" s="2" t="s">
        <v>0</v>
      </c>
      <c r="B2" s="4">
        <v>251</v>
      </c>
      <c r="C2" s="4">
        <v>311</v>
      </c>
      <c r="D2" s="9">
        <v>306</v>
      </c>
      <c r="E2" s="9">
        <v>233</v>
      </c>
      <c r="F2" s="9">
        <f>SUM(11663-11415)</f>
        <v>248</v>
      </c>
      <c r="G2" s="9">
        <f>SUM(11979-11663)</f>
        <v>316</v>
      </c>
    </row>
    <row r="3" spans="1:7" ht="39" customHeight="1" x14ac:dyDescent="0.3">
      <c r="A3" s="2" t="s">
        <v>5</v>
      </c>
      <c r="B3" s="1">
        <v>498</v>
      </c>
      <c r="C3" s="1">
        <v>520</v>
      </c>
      <c r="D3" s="1">
        <v>528</v>
      </c>
      <c r="E3" s="1">
        <v>546</v>
      </c>
      <c r="F3" s="1">
        <v>558</v>
      </c>
      <c r="G3" s="1">
        <v>576</v>
      </c>
    </row>
    <row r="4" spans="1:7" ht="43.2" customHeight="1" x14ac:dyDescent="0.3">
      <c r="A4" s="2" t="s">
        <v>10</v>
      </c>
      <c r="B4" s="4">
        <v>51400</v>
      </c>
      <c r="C4" s="4">
        <v>64400</v>
      </c>
      <c r="D4" s="4">
        <v>68600</v>
      </c>
      <c r="E4" s="4">
        <v>57800</v>
      </c>
      <c r="F4" s="4">
        <v>54900</v>
      </c>
      <c r="G4" s="4">
        <v>58000</v>
      </c>
    </row>
    <row r="5" spans="1:7" ht="48" customHeight="1" x14ac:dyDescent="0.3">
      <c r="A5" s="2" t="s">
        <v>12</v>
      </c>
      <c r="B5" s="4">
        <v>458100</v>
      </c>
      <c r="C5" s="4">
        <v>537100</v>
      </c>
      <c r="D5" s="4">
        <v>477000</v>
      </c>
      <c r="E5" s="4">
        <v>394300</v>
      </c>
      <c r="F5" s="4">
        <v>427900</v>
      </c>
      <c r="G5" s="4">
        <v>461900</v>
      </c>
    </row>
    <row r="6" spans="1:7" ht="41.4" customHeight="1" x14ac:dyDescent="0.3">
      <c r="A6" s="2" t="s">
        <v>13</v>
      </c>
      <c r="B6" s="4">
        <v>26500</v>
      </c>
      <c r="C6" s="4">
        <v>30200</v>
      </c>
      <c r="D6" s="4">
        <v>28100</v>
      </c>
      <c r="E6" s="4">
        <v>22800</v>
      </c>
      <c r="F6" s="4">
        <v>24800</v>
      </c>
      <c r="G6" s="4">
        <v>25700</v>
      </c>
    </row>
    <row r="7" spans="1:7" ht="40.200000000000003" customHeight="1" x14ac:dyDescent="0.3">
      <c r="A7" s="2" t="s">
        <v>14</v>
      </c>
      <c r="B7" s="5">
        <f>SUM(B6/B5)</f>
        <v>5.7847631521501852E-2</v>
      </c>
      <c r="C7" s="5">
        <f>SUM(C6/C5)</f>
        <v>5.6227890523180044E-2</v>
      </c>
      <c r="D7" s="5">
        <v>5.8999999999999997E-2</v>
      </c>
      <c r="E7" s="5">
        <v>5.8000000000000003E-2</v>
      </c>
      <c r="F7" s="5">
        <v>5.8000000000000003E-2</v>
      </c>
      <c r="G7" s="5">
        <v>5.6000000000000001E-2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7A42-64BD-4C56-9715-95471A7C0EB8}">
  <dimension ref="A1:F24"/>
  <sheetViews>
    <sheetView tabSelected="1" topLeftCell="A7" zoomScale="70" zoomScaleNormal="70" workbookViewId="0">
      <selection activeCell="F13" sqref="F13"/>
    </sheetView>
  </sheetViews>
  <sheetFormatPr baseColWidth="10" defaultRowHeight="16.8" x14ac:dyDescent="0.3"/>
  <cols>
    <col min="1" max="1" width="43.6640625" style="1" customWidth="1"/>
    <col min="2" max="2" width="31.5546875" style="1" customWidth="1"/>
    <col min="3" max="3" width="29.6640625" style="1" customWidth="1"/>
    <col min="4" max="5" width="11.5546875" style="1"/>
    <col min="6" max="6" width="47.77734375" style="1" customWidth="1"/>
    <col min="7" max="16384" width="11.5546875" style="1"/>
  </cols>
  <sheetData>
    <row r="1" spans="1:6" ht="30" customHeight="1" x14ac:dyDescent="0.3">
      <c r="A1" s="2"/>
      <c r="B1" s="13" t="s">
        <v>9</v>
      </c>
      <c r="C1" s="13"/>
      <c r="E1" s="13" t="s">
        <v>19</v>
      </c>
      <c r="F1" s="13"/>
    </row>
    <row r="2" spans="1:6" ht="39.6" customHeight="1" x14ac:dyDescent="0.3">
      <c r="A2" s="2" t="s">
        <v>0</v>
      </c>
      <c r="B2" s="4">
        <f>SUM(YOUTUBE!C2-YOUTUBE!B2)</f>
        <v>60</v>
      </c>
      <c r="C2" s="5">
        <f>SUM(YOUTUBE!C2-YOUTUBE!B2)/YOUTUBE!B2</f>
        <v>0.23904382470119523</v>
      </c>
      <c r="E2" s="4">
        <f>SUM(YOUTUBE!D2-YOUTUBE!C2)</f>
        <v>-5</v>
      </c>
      <c r="F2" s="5">
        <f>SUM(YOUTUBE!D2-YOUTUBE!C2)/YOUTUBE!C2</f>
        <v>-1.607717041800643E-2</v>
      </c>
    </row>
    <row r="3" spans="1:6" ht="34.799999999999997" customHeight="1" x14ac:dyDescent="0.3">
      <c r="A3" s="2" t="s">
        <v>5</v>
      </c>
      <c r="B3" s="4">
        <f>SUM(YOUTUBE!C3-YOUTUBE!B3)</f>
        <v>22</v>
      </c>
      <c r="C3" s="5">
        <f>SUM(YOUTUBE!C3-YOUTUBE!B3)/YOUTUBE!B3</f>
        <v>4.4176706827309238E-2</v>
      </c>
      <c r="E3" s="4">
        <f>SUM(YOUTUBE!D3-YOUTUBE!C3)</f>
        <v>8</v>
      </c>
      <c r="F3" s="5">
        <f>SUM(YOUTUBE!D3-YOUTUBE!C3)/YOUTUBE!C3</f>
        <v>1.5384615384615385E-2</v>
      </c>
    </row>
    <row r="4" spans="1:6" ht="33.6" customHeight="1" x14ac:dyDescent="0.3">
      <c r="A4" s="2" t="s">
        <v>10</v>
      </c>
      <c r="B4" s="4">
        <f>SUM(YOUTUBE!C4-YOUTUBE!B4)</f>
        <v>13000</v>
      </c>
      <c r="C4" s="5">
        <f>SUM(YOUTUBE!C4-YOUTUBE!B4)/YOUTUBE!B4</f>
        <v>0.25291828793774318</v>
      </c>
      <c r="E4" s="4">
        <f>SUM(YOUTUBE!D4-YOUTUBE!C4)</f>
        <v>4200</v>
      </c>
      <c r="F4" s="5">
        <f>SUM(YOUTUBE!D4-YOUTUBE!C4)/YOUTUBE!C4</f>
        <v>6.5217391304347824E-2</v>
      </c>
    </row>
    <row r="5" spans="1:6" ht="36" customHeight="1" x14ac:dyDescent="0.3">
      <c r="A5" s="2" t="s">
        <v>12</v>
      </c>
      <c r="B5" s="4">
        <f>SUM(YOUTUBE!C5-YOUTUBE!B5)</f>
        <v>79000</v>
      </c>
      <c r="C5" s="5">
        <f>SUM(YOUTUBE!C5-YOUTUBE!B5)/YOUTUBE!B5</f>
        <v>0.17245142981881686</v>
      </c>
      <c r="E5" s="4">
        <f>SUM(YOUTUBE!D5-YOUTUBE!C5)</f>
        <v>-60100</v>
      </c>
      <c r="F5" s="5">
        <f>SUM(YOUTUBE!D5-YOUTUBE!C5)/YOUTUBE!C5</f>
        <v>-0.11189722584248743</v>
      </c>
    </row>
    <row r="6" spans="1:6" ht="34.799999999999997" customHeight="1" x14ac:dyDescent="0.3">
      <c r="A6" s="2" t="s">
        <v>13</v>
      </c>
      <c r="B6" s="4">
        <f>SUM(YOUTUBE!C6-YOUTUBE!B6)</f>
        <v>3700</v>
      </c>
      <c r="C6" s="5">
        <f>SUM(YOUTUBE!C6-YOUTUBE!B6)/YOUTUBE!B6</f>
        <v>0.13962264150943396</v>
      </c>
      <c r="E6" s="4">
        <f>SUM(YOUTUBE!D6-YOUTUBE!C6)</f>
        <v>-2100</v>
      </c>
      <c r="F6" s="5">
        <f>SUM(YOUTUBE!D6-YOUTUBE!C6)/YOUTUBE!C6</f>
        <v>-6.9536423841059597E-2</v>
      </c>
    </row>
    <row r="7" spans="1:6" ht="36.6" customHeight="1" x14ac:dyDescent="0.3">
      <c r="A7" s="2" t="s">
        <v>14</v>
      </c>
      <c r="B7" s="7" t="s">
        <v>15</v>
      </c>
      <c r="C7" s="5">
        <f>SUM(YOUTUBE!C7-YOUTUBE!B7)</f>
        <v>-1.6197409983218086E-3</v>
      </c>
      <c r="E7" s="7"/>
      <c r="F7" s="5">
        <f>SUM(YOUTUBE!D7-YOUTUBE!C7)/YOUTUBE!C7</f>
        <v>4.9301324503311157E-2</v>
      </c>
    </row>
    <row r="10" spans="1:6" ht="39.6" customHeight="1" x14ac:dyDescent="0.3">
      <c r="B10" s="13" t="s">
        <v>20</v>
      </c>
      <c r="C10" s="13"/>
      <c r="E10" s="13" t="s">
        <v>25</v>
      </c>
      <c r="F10" s="13"/>
    </row>
    <row r="11" spans="1:6" ht="39.6" customHeight="1" x14ac:dyDescent="0.3">
      <c r="A11" s="8" t="s">
        <v>0</v>
      </c>
      <c r="B11" s="4">
        <f>SUM(YOUTUBE!E2-YOUTUBE!D2)</f>
        <v>-73</v>
      </c>
      <c r="C11" s="5">
        <f>SUM(YOUTUBE!E2-YOUTUBE!D2)/YOUTUBE!D2</f>
        <v>-0.23856209150326799</v>
      </c>
      <c r="E11" s="4">
        <f>SUM(YOUTUBE!F2-YOUTUBE!E2)</f>
        <v>15</v>
      </c>
      <c r="F11" s="5">
        <f>SUM(YOUTUBE!F2-YOUTUBE!E2)/YOUTUBE!E2</f>
        <v>6.4377682403433473E-2</v>
      </c>
    </row>
    <row r="12" spans="1:6" ht="39.6" customHeight="1" x14ac:dyDescent="0.3">
      <c r="A12" s="8" t="s">
        <v>5</v>
      </c>
      <c r="B12" s="4">
        <f>SUM(YOUTUBE!E3-YOUTUBE!D3)</f>
        <v>18</v>
      </c>
      <c r="C12" s="5">
        <f>SUM(YOUTUBE!E3-YOUTUBE!D3)/YOUTUBE!D3</f>
        <v>3.4090909090909088E-2</v>
      </c>
      <c r="E12" s="4">
        <f>SUM(YOUTUBE!F3-YOUTUBE!E3)</f>
        <v>12</v>
      </c>
      <c r="F12" s="5">
        <f>SUM(YOUTUBE!F3-YOUTUBE!E3)/YOUTUBE!E3</f>
        <v>2.197802197802198E-2</v>
      </c>
    </row>
    <row r="13" spans="1:6" ht="39.6" customHeight="1" x14ac:dyDescent="0.3">
      <c r="A13" s="8" t="s">
        <v>10</v>
      </c>
      <c r="B13" s="4">
        <f>SUM(YOUTUBE!E4-YOUTUBE!D4)</f>
        <v>-10800</v>
      </c>
      <c r="C13" s="5">
        <f>SUM(YOUTUBE!E4-YOUTUBE!D4)/YOUTUBE!D4</f>
        <v>-0.15743440233236153</v>
      </c>
      <c r="E13" s="4">
        <f>SUM(YOUTUBE!F4-YOUTUBE!E4)</f>
        <v>-2900</v>
      </c>
      <c r="F13" s="5">
        <f>SUM(YOUTUBE!F4-YOUTUBE!E4)/YOUTUBE!E4</f>
        <v>-5.0173010380622836E-2</v>
      </c>
    </row>
    <row r="14" spans="1:6" ht="39.6" customHeight="1" x14ac:dyDescent="0.3">
      <c r="A14" s="8" t="s">
        <v>12</v>
      </c>
      <c r="B14" s="4">
        <f>SUM(YOUTUBE!E5-YOUTUBE!D5)</f>
        <v>-82700</v>
      </c>
      <c r="C14" s="5">
        <f>SUM(YOUTUBE!E5-YOUTUBE!D5)/YOUTUBE!D5</f>
        <v>-0.17337526205450735</v>
      </c>
      <c r="E14" s="4">
        <f>SUM(YOUTUBE!F5-YOUTUBE!E5)</f>
        <v>33600</v>
      </c>
      <c r="F14" s="5">
        <f>SUM(YOUTUBE!F5-YOUTUBE!E5)/YOUTUBE!E5</f>
        <v>8.5214303829571389E-2</v>
      </c>
    </row>
    <row r="15" spans="1:6" ht="39.6" customHeight="1" x14ac:dyDescent="0.3">
      <c r="A15" s="8" t="s">
        <v>13</v>
      </c>
      <c r="B15" s="4">
        <f>SUM(YOUTUBE!E6-YOUTUBE!D6)</f>
        <v>-5300</v>
      </c>
      <c r="C15" s="5">
        <f>SUM(YOUTUBE!E6-YOUTUBE!D6)/YOUTUBE!D6</f>
        <v>-0.18861209964412812</v>
      </c>
      <c r="E15" s="4">
        <f>SUM(YOUTUBE!F6-YOUTUBE!E6)</f>
        <v>2000</v>
      </c>
      <c r="F15" s="5">
        <f>SUM(YOUTUBE!F6-YOUTUBE!E6)/YOUTUBE!E6</f>
        <v>8.771929824561403E-2</v>
      </c>
    </row>
    <row r="16" spans="1:6" ht="39.6" customHeight="1" x14ac:dyDescent="0.3">
      <c r="A16" s="8" t="s">
        <v>14</v>
      </c>
      <c r="B16" s="12">
        <f>SUM(YOUTUBE!E7-YOUTUBE!D7)</f>
        <v>-9.9999999999999395E-4</v>
      </c>
      <c r="C16" s="5">
        <f>SUM(YOUTUBE!E7-YOUTUBE!D7)/YOUTUBE!D7</f>
        <v>-1.6949152542372781E-2</v>
      </c>
      <c r="E16" s="4">
        <f>SUM(YOUTUBE!F7-YOUTUBE!E7)</f>
        <v>0</v>
      </c>
      <c r="F16" s="5">
        <f>SUM(YOUTUBE!F7-YOUTUBE!E7)/YOUTUBE!E7</f>
        <v>0</v>
      </c>
    </row>
    <row r="18" spans="1:3" ht="39.6" customHeight="1" x14ac:dyDescent="0.3">
      <c r="A18" s="11"/>
      <c r="B18" s="13" t="s">
        <v>27</v>
      </c>
      <c r="C18" s="13"/>
    </row>
    <row r="19" spans="1:3" ht="39.6" customHeight="1" x14ac:dyDescent="0.3">
      <c r="A19" s="11" t="s">
        <v>0</v>
      </c>
      <c r="B19" s="4">
        <f>SUM(YOUTUBE!G2-YOUTUBE!F2)</f>
        <v>68</v>
      </c>
      <c r="C19" s="5">
        <f>SUM(INSTAGRAM!G2-INSTAGRAM!F2)/INSTAGRAM!F2</f>
        <v>3.9087326808186097E-3</v>
      </c>
    </row>
    <row r="20" spans="1:3" ht="39.6" customHeight="1" x14ac:dyDescent="0.3">
      <c r="A20" s="11" t="s">
        <v>5</v>
      </c>
      <c r="B20" s="4">
        <f>SUM(YOUTUBE!G3-YOUTUBE!F3)</f>
        <v>18</v>
      </c>
      <c r="C20" s="12">
        <f>SUM(INSTAGRAM!F3-INSTAGRAM!G3)/INSTAGRAM!G3</f>
        <v>0.59458402580897451</v>
      </c>
    </row>
    <row r="21" spans="1:3" ht="39.6" customHeight="1" x14ac:dyDescent="0.3">
      <c r="A21" s="11" t="s">
        <v>10</v>
      </c>
      <c r="B21" s="4">
        <f>SUM(YOUTUBE!G4-YOUTUBE!F4)</f>
        <v>3100</v>
      </c>
      <c r="C21" s="12" t="e">
        <f>SUM(INSTAGRAM!G4-INSTAGRAM!F4)/INSTAGRAM!F4</f>
        <v>#DIV/0!</v>
      </c>
    </row>
    <row r="22" spans="1:3" ht="39.6" customHeight="1" x14ac:dyDescent="0.3">
      <c r="A22" s="11" t="s">
        <v>12</v>
      </c>
      <c r="B22" s="4">
        <f>SUM(YOUTUBE!G5-YOUTUBE!F5)</f>
        <v>34000</v>
      </c>
      <c r="C22" s="12">
        <f>SUM(INSTAGRAM!F5-INSTAGRAM!G5)/INSTAGRAM!G5</f>
        <v>0.2857142857142857</v>
      </c>
    </row>
    <row r="23" spans="1:3" ht="39.6" customHeight="1" x14ac:dyDescent="0.3">
      <c r="A23" s="11" t="s">
        <v>13</v>
      </c>
      <c r="B23" s="4">
        <f>SUM(YOUTUBE!G6-YOUTUBE!F6)</f>
        <v>900</v>
      </c>
      <c r="C23" s="12">
        <f>SUM(INSTAGRAM!F6-INSTAGRAM!G6)/INSTAGRAM!G6</f>
        <v>0.77419354838709675</v>
      </c>
    </row>
    <row r="24" spans="1:3" ht="39.6" customHeight="1" x14ac:dyDescent="0.3">
      <c r="A24" s="11" t="s">
        <v>14</v>
      </c>
      <c r="B24" s="5">
        <f>SUM(YOUTUBE!G7-YOUTUBE!F7)</f>
        <v>-2.0000000000000018E-3</v>
      </c>
      <c r="C24" s="12">
        <f>SUM(INSTAGRAM!F7-INSTAGRAM!G7)/INSTAGRAM!G7</f>
        <v>0.44085813683803632</v>
      </c>
    </row>
  </sheetData>
  <mergeCells count="5">
    <mergeCell ref="B18:C18"/>
    <mergeCell ref="B1:C1"/>
    <mergeCell ref="E1:F1"/>
    <mergeCell ref="B10:C10"/>
    <mergeCell ref="E10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INSTAGRAM</vt:lpstr>
      <vt:lpstr>EVOLUTION INSTAGRAM</vt:lpstr>
      <vt:lpstr>TIKTOK</vt:lpstr>
      <vt:lpstr>EVOLUTION TIKTOK</vt:lpstr>
      <vt:lpstr>YOUTUBE</vt:lpstr>
      <vt:lpstr>EVOLUTION YOUTUBE</vt:lpstr>
    </vt:vector>
  </TitlesOfParts>
  <Company>SDIS13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LANGOMAZINO Julian</dc:creator>
  <cp:lastModifiedBy>LANGOMAZINO Julian</cp:lastModifiedBy>
  <dcterms:created xsi:type="dcterms:W3CDTF">2023-12-04T14:43:04Z</dcterms:created>
  <dcterms:modified xsi:type="dcterms:W3CDTF">2024-03-25T12:52:43Z</dcterms:modified>
</cp:coreProperties>
</file>